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50" windowHeight="6720" tabRatio="939" activeTab="0"/>
  </bookViews>
  <sheets>
    <sheet name="Travi a traliccio metallico" sheetId="1" r:id="rId1"/>
  </sheets>
  <definedNames/>
  <calcPr fullCalcOnLoad="1"/>
</workbook>
</file>

<file path=xl/sharedStrings.xml><?xml version="1.0" encoding="utf-8"?>
<sst xmlns="http://schemas.openxmlformats.org/spreadsheetml/2006/main" count="149" uniqueCount="42">
  <si>
    <t>Kg</t>
  </si>
  <si>
    <t>h</t>
  </si>
  <si>
    <t>b</t>
  </si>
  <si>
    <t>cm</t>
  </si>
  <si>
    <t>x</t>
  </si>
  <si>
    <r>
      <t>J</t>
    </r>
    <r>
      <rPr>
        <b/>
        <vertAlign val="subscript"/>
        <sz val="10"/>
        <rFont val="Arial"/>
        <family val="2"/>
      </rPr>
      <t>n</t>
    </r>
  </si>
  <si>
    <r>
      <t>s</t>
    </r>
    <r>
      <rPr>
        <b/>
        <vertAlign val="subscript"/>
        <sz val="10"/>
        <rFont val="Arial"/>
        <family val="2"/>
      </rPr>
      <t>c</t>
    </r>
  </si>
  <si>
    <r>
      <t>s</t>
    </r>
    <r>
      <rPr>
        <b/>
        <vertAlign val="subscript"/>
        <sz val="10"/>
        <rFont val="Arial"/>
        <family val="2"/>
      </rPr>
      <t>f</t>
    </r>
  </si>
  <si>
    <r>
      <t>kg/cm</t>
    </r>
    <r>
      <rPr>
        <vertAlign val="superscript"/>
        <sz val="10"/>
        <rFont val="Arial"/>
        <family val="2"/>
      </rPr>
      <t>2</t>
    </r>
  </si>
  <si>
    <r>
      <t xml:space="preserve">A </t>
    </r>
    <r>
      <rPr>
        <b/>
        <vertAlign val="subscript"/>
        <sz val="10"/>
        <rFont val="Arial"/>
        <family val="2"/>
      </rPr>
      <t>f</t>
    </r>
  </si>
  <si>
    <r>
      <t xml:space="preserve">A' </t>
    </r>
    <r>
      <rPr>
        <b/>
        <vertAlign val="subscript"/>
        <sz val="10"/>
        <rFont val="Arial"/>
        <family val="2"/>
      </rPr>
      <t>f</t>
    </r>
  </si>
  <si>
    <r>
      <t>s</t>
    </r>
    <r>
      <rPr>
        <b/>
        <sz val="10"/>
        <rFont val="Arial"/>
        <family val="2"/>
      </rPr>
      <t>'</t>
    </r>
    <r>
      <rPr>
        <b/>
        <vertAlign val="subscript"/>
        <sz val="10"/>
        <rFont val="Arial"/>
        <family val="2"/>
      </rPr>
      <t>f</t>
    </r>
  </si>
  <si>
    <t>f</t>
  </si>
  <si>
    <r>
      <t>cm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</si>
  <si>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4</t>
    </r>
  </si>
  <si>
    <t>Rck</t>
  </si>
  <si>
    <t>c</t>
  </si>
  <si>
    <t>Kgm</t>
  </si>
  <si>
    <t>T</t>
  </si>
  <si>
    <t>+</t>
  </si>
  <si>
    <t>r</t>
  </si>
  <si>
    <t>q</t>
  </si>
  <si>
    <t>luce solaio</t>
  </si>
  <si>
    <t>m</t>
  </si>
  <si>
    <t>luce trave</t>
  </si>
  <si>
    <t>q tot</t>
  </si>
  <si>
    <t>kg/m</t>
  </si>
  <si>
    <t>&lt;</t>
  </si>
  <si>
    <r>
      <t>A</t>
    </r>
    <r>
      <rPr>
        <b/>
        <vertAlign val="subscript"/>
        <sz val="10"/>
        <rFont val="Arial"/>
        <family val="2"/>
      </rPr>
      <t>s</t>
    </r>
  </si>
  <si>
    <r>
      <t>s</t>
    </r>
    <r>
      <rPr>
        <b/>
        <vertAlign val="subscript"/>
        <sz val="10"/>
        <rFont val="Arial"/>
        <family val="2"/>
      </rPr>
      <t>s</t>
    </r>
  </si>
  <si>
    <t>s</t>
  </si>
  <si>
    <t>H</t>
  </si>
  <si>
    <t>verifica in campata</t>
  </si>
  <si>
    <t>verifica all'appoggio</t>
  </si>
  <si>
    <t>c'</t>
  </si>
  <si>
    <r>
      <t>b</t>
    </r>
    <r>
      <rPr>
        <b/>
        <vertAlign val="subscript"/>
        <sz val="10"/>
        <rFont val="Arial"/>
        <family val="2"/>
      </rPr>
      <t>s</t>
    </r>
  </si>
  <si>
    <r>
      <t>(A</t>
    </r>
    <r>
      <rPr>
        <b/>
        <vertAlign val="subscript"/>
        <sz val="10"/>
        <rFont val="Arial"/>
        <family val="2"/>
      </rPr>
      <t>f,nec</t>
    </r>
    <r>
      <rPr>
        <b/>
        <sz val="10"/>
        <rFont val="Arial"/>
        <family val="2"/>
      </rPr>
      <t>=</t>
    </r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</si>
  <si>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</si>
  <si>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t</t>
    </r>
    <r>
      <rPr>
        <b/>
        <vertAlign val="subscript"/>
        <sz val="10"/>
        <rFont val="Arial"/>
        <family val="2"/>
      </rPr>
      <t>f</t>
    </r>
  </si>
  <si>
    <r>
      <t>M</t>
    </r>
    <r>
      <rPr>
        <b/>
        <vertAlign val="superscript"/>
        <sz val="10"/>
        <rFont val="Arial"/>
        <family val="2"/>
      </rPr>
      <t>+</t>
    </r>
  </si>
  <si>
    <r>
      <t>M</t>
    </r>
    <r>
      <rPr>
        <b/>
        <vertAlign val="superscript"/>
        <sz val="10"/>
        <rFont val="Arial"/>
        <family val="2"/>
      </rPr>
      <t>-</t>
    </r>
  </si>
  <si>
    <t>Travi a traliccio metallico: verifica a flessione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</si>
</sst>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"/>
    <numFmt numFmtId="177" formatCode="0.00000"/>
    <numFmt numFmtId="178" formatCode="0.000000"/>
    <numFmt numFmtId="179" formatCode="0.000000000"/>
    <numFmt numFmtId="180" formatCode="0.00000000"/>
    <numFmt numFmtId="181" formatCode="0.0000000"/>
    <numFmt numFmtId="182" formatCode="[$-410]dddd\ d\ mmmm\ yyyy"/>
    <numFmt numFmtId="183" formatCode="h\.mm\.ss"/>
    <numFmt numFmtId="184" formatCode="#,##0.000"/>
    <numFmt numFmtId="185" formatCode="#,##0.0000"/>
    <numFmt numFmtId="186" formatCode="#,##0.00000"/>
    <numFmt numFmtId="187" formatCode="0.0000000000"/>
    <numFmt numFmtId="188" formatCode="&quot;+&quot;0"/>
    <numFmt numFmtId="189" formatCode="0.0000E+0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71" fontId="13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3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PageLayoutView="0" workbookViewId="0" topLeftCell="A3">
      <selection activeCell="G14" sqref="G14"/>
    </sheetView>
  </sheetViews>
  <sheetFormatPr defaultColWidth="9.140625" defaultRowHeight="12.75"/>
  <cols>
    <col min="1" max="1" width="10.8515625" style="0" bestFit="1" customWidth="1"/>
    <col min="2" max="2" width="10.7109375" style="0" customWidth="1"/>
    <col min="3" max="3" width="6.8515625" style="0" bestFit="1" customWidth="1"/>
    <col min="4" max="4" width="7.140625" style="0" bestFit="1" customWidth="1"/>
    <col min="5" max="5" width="6.57421875" style="0" bestFit="1" customWidth="1"/>
    <col min="6" max="6" width="2.140625" style="0" customWidth="1"/>
    <col min="7" max="7" width="5.00390625" style="0" customWidth="1"/>
    <col min="8" max="8" width="2.140625" style="0" customWidth="1"/>
    <col min="9" max="9" width="2.00390625" style="0" bestFit="1" customWidth="1"/>
    <col min="10" max="10" width="2.140625" style="0" bestFit="1" customWidth="1"/>
    <col min="11" max="11" width="3.00390625" style="0" bestFit="1" customWidth="1"/>
    <col min="12" max="12" width="2.140625" style="0" bestFit="1" customWidth="1"/>
    <col min="13" max="13" width="2.00390625" style="0" bestFit="1" customWidth="1"/>
    <col min="14" max="14" width="2.140625" style="0" bestFit="1" customWidth="1"/>
    <col min="15" max="15" width="3.00390625" style="0" bestFit="1" customWidth="1"/>
    <col min="16" max="16" width="10.8515625" style="0" bestFit="1" customWidth="1"/>
    <col min="17" max="17" width="10.7109375" style="0" customWidth="1"/>
    <col min="18" max="18" width="6.8515625" style="0" bestFit="1" customWidth="1"/>
    <col min="19" max="19" width="7.140625" style="0" bestFit="1" customWidth="1"/>
    <col min="20" max="20" width="6.57421875" style="0" bestFit="1" customWidth="1"/>
    <col min="21" max="21" width="2.140625" style="0" bestFit="1" customWidth="1"/>
    <col min="22" max="22" width="5.00390625" style="0" customWidth="1"/>
    <col min="23" max="23" width="2.140625" style="0" bestFit="1" customWidth="1"/>
    <col min="24" max="24" width="2.00390625" style="0" bestFit="1" customWidth="1"/>
    <col min="25" max="25" width="2.140625" style="0" bestFit="1" customWidth="1"/>
    <col min="26" max="26" width="3.00390625" style="0" bestFit="1" customWidth="1"/>
    <col min="27" max="27" width="2.140625" style="0" bestFit="1" customWidth="1"/>
    <col min="28" max="28" width="2.00390625" style="0" bestFit="1" customWidth="1"/>
    <col min="29" max="29" width="2.140625" style="0" bestFit="1" customWidth="1"/>
    <col min="30" max="30" width="3.00390625" style="0" bestFit="1" customWidth="1"/>
  </cols>
  <sheetData>
    <row r="1" spans="1:30" ht="21" thickBot="1">
      <c r="A1" s="64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6"/>
    </row>
    <row r="2" spans="1:30" ht="21" thickBot="1">
      <c r="A2" s="67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7" t="s">
        <v>33</v>
      </c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9"/>
    </row>
    <row r="3" spans="1:30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</row>
    <row r="4" spans="1:30" ht="12.75" hidden="1">
      <c r="A4" s="12" t="s">
        <v>22</v>
      </c>
      <c r="B4" s="13">
        <f>10.7/2</f>
        <v>5.35</v>
      </c>
      <c r="C4" s="10" t="s">
        <v>23</v>
      </c>
      <c r="D4" s="4"/>
      <c r="E4" s="10"/>
      <c r="F4" s="10"/>
      <c r="G4" s="10"/>
      <c r="H4" s="10"/>
      <c r="I4" s="10"/>
      <c r="J4" s="10"/>
      <c r="K4" s="10"/>
      <c r="L4" s="10"/>
      <c r="M4" s="14"/>
      <c r="N4" s="15"/>
      <c r="O4" s="16"/>
      <c r="P4" s="14" t="s">
        <v>22</v>
      </c>
      <c r="Q4" s="13">
        <f>10.7/2</f>
        <v>5.35</v>
      </c>
      <c r="R4" s="10" t="s">
        <v>23</v>
      </c>
      <c r="S4" s="4"/>
      <c r="T4" s="10"/>
      <c r="U4" s="10"/>
      <c r="V4" s="10"/>
      <c r="W4" s="10"/>
      <c r="X4" s="10"/>
      <c r="Y4" s="10"/>
      <c r="Z4" s="10"/>
      <c r="AA4" s="10"/>
      <c r="AB4" s="14"/>
      <c r="AC4" s="15"/>
      <c r="AD4" s="16"/>
    </row>
    <row r="5" spans="1:30" ht="12.75" hidden="1">
      <c r="A5" s="12" t="s">
        <v>21</v>
      </c>
      <c r="B5" s="17">
        <f>790*B4</f>
        <v>4226.5</v>
      </c>
      <c r="C5" s="18" t="s">
        <v>26</v>
      </c>
      <c r="D5" s="18"/>
      <c r="E5" s="10"/>
      <c r="F5" s="10"/>
      <c r="G5" s="10"/>
      <c r="H5" s="10"/>
      <c r="I5" s="10"/>
      <c r="J5" s="10"/>
      <c r="K5" s="10"/>
      <c r="L5" s="10"/>
      <c r="M5" s="6"/>
      <c r="N5" s="19"/>
      <c r="O5" s="16"/>
      <c r="P5" s="14" t="s">
        <v>21</v>
      </c>
      <c r="Q5" s="17">
        <f>790*Q4</f>
        <v>4226.5</v>
      </c>
      <c r="R5" s="18" t="s">
        <v>26</v>
      </c>
      <c r="S5" s="18"/>
      <c r="T5" s="10"/>
      <c r="U5" s="10"/>
      <c r="V5" s="10"/>
      <c r="W5" s="10"/>
      <c r="X5" s="10"/>
      <c r="Y5" s="10"/>
      <c r="Z5" s="10"/>
      <c r="AA5" s="10"/>
      <c r="AB5" s="6"/>
      <c r="AC5" s="19"/>
      <c r="AD5" s="16"/>
    </row>
    <row r="6" spans="1:30" ht="12.75" hidden="1">
      <c r="A6" s="12" t="s">
        <v>24</v>
      </c>
      <c r="B6" s="13">
        <v>2.7</v>
      </c>
      <c r="C6" s="10" t="s">
        <v>23</v>
      </c>
      <c r="D6" s="4">
        <f>B6</f>
        <v>2.7</v>
      </c>
      <c r="E6" s="10" t="s">
        <v>23</v>
      </c>
      <c r="F6" s="10"/>
      <c r="G6" s="10"/>
      <c r="H6" s="10"/>
      <c r="I6" s="10"/>
      <c r="J6" s="10"/>
      <c r="K6" s="10"/>
      <c r="L6" s="10"/>
      <c r="M6" s="10"/>
      <c r="N6" s="10"/>
      <c r="O6" s="11"/>
      <c r="P6" s="14" t="s">
        <v>24</v>
      </c>
      <c r="Q6" s="13">
        <v>2.7</v>
      </c>
      <c r="R6" s="10" t="s">
        <v>23</v>
      </c>
      <c r="S6" s="4">
        <f>Q6</f>
        <v>2.7</v>
      </c>
      <c r="T6" s="10" t="s">
        <v>23</v>
      </c>
      <c r="U6" s="10"/>
      <c r="V6" s="10"/>
      <c r="W6" s="10"/>
      <c r="X6" s="10"/>
      <c r="Y6" s="10"/>
      <c r="Z6" s="10"/>
      <c r="AA6" s="10"/>
      <c r="AB6" s="10"/>
      <c r="AC6" s="10"/>
      <c r="AD6" s="11"/>
    </row>
    <row r="7" spans="1:30" ht="21.75" customHeight="1" hidden="1">
      <c r="A7" s="12" t="s">
        <v>25</v>
      </c>
      <c r="B7" s="8">
        <f>B5+0.25*B11*B12</f>
        <v>4646.5</v>
      </c>
      <c r="C7" s="18" t="s">
        <v>26</v>
      </c>
      <c r="D7" s="18"/>
      <c r="E7" s="10"/>
      <c r="F7" s="10"/>
      <c r="G7" s="10"/>
      <c r="H7" s="10"/>
      <c r="I7" s="10"/>
      <c r="J7" s="10"/>
      <c r="K7" s="10"/>
      <c r="L7" s="10"/>
      <c r="M7" s="20"/>
      <c r="N7" s="21"/>
      <c r="O7" s="22"/>
      <c r="P7" s="14" t="s">
        <v>25</v>
      </c>
      <c r="Q7" s="8">
        <f>Q5+0.25*Q11*Q12</f>
        <v>4676.5</v>
      </c>
      <c r="R7" s="18" t="s">
        <v>26</v>
      </c>
      <c r="S7" s="18"/>
      <c r="T7" s="10"/>
      <c r="U7" s="10"/>
      <c r="V7" s="10"/>
      <c r="W7" s="10"/>
      <c r="X7" s="10"/>
      <c r="Y7" s="10"/>
      <c r="Z7" s="10"/>
      <c r="AA7" s="10"/>
      <c r="AB7" s="20"/>
      <c r="AC7" s="21"/>
      <c r="AD7" s="22"/>
    </row>
    <row r="8" spans="1:30" ht="18" customHeight="1">
      <c r="A8" s="12" t="s">
        <v>39</v>
      </c>
      <c r="B8" s="63">
        <v>15000</v>
      </c>
      <c r="C8" s="18" t="s">
        <v>17</v>
      </c>
      <c r="D8" s="18"/>
      <c r="E8" s="23"/>
      <c r="F8" s="23"/>
      <c r="G8" s="23"/>
      <c r="H8" s="23"/>
      <c r="I8" s="10"/>
      <c r="J8" s="10"/>
      <c r="K8" s="10"/>
      <c r="L8" s="10"/>
      <c r="M8" s="24"/>
      <c r="N8" s="1"/>
      <c r="O8" s="25"/>
      <c r="P8" s="12" t="s">
        <v>40</v>
      </c>
      <c r="Q8" s="63">
        <v>17381</v>
      </c>
      <c r="R8" s="18" t="s">
        <v>17</v>
      </c>
      <c r="S8" s="18"/>
      <c r="T8" s="23"/>
      <c r="U8" s="23"/>
      <c r="V8" s="23"/>
      <c r="W8" s="23"/>
      <c r="X8" s="10"/>
      <c r="Y8" s="10"/>
      <c r="Z8" s="10"/>
      <c r="AA8" s="10"/>
      <c r="AB8" s="24"/>
      <c r="AC8" s="1"/>
      <c r="AD8" s="25"/>
    </row>
    <row r="9" spans="1:30" ht="18" customHeight="1">
      <c r="A9" s="12"/>
      <c r="B9" s="8"/>
      <c r="C9" s="18"/>
      <c r="D9" s="18"/>
      <c r="E9" s="23"/>
      <c r="F9" s="23"/>
      <c r="G9" s="23"/>
      <c r="H9" s="23"/>
      <c r="I9" s="10"/>
      <c r="J9" s="10"/>
      <c r="K9" s="10"/>
      <c r="L9" s="10"/>
      <c r="M9" s="24"/>
      <c r="N9" s="1"/>
      <c r="O9" s="25"/>
      <c r="P9" s="14"/>
      <c r="Q9" s="8"/>
      <c r="R9" s="18"/>
      <c r="S9" s="18"/>
      <c r="T9" s="23"/>
      <c r="U9" s="23"/>
      <c r="V9" s="23"/>
      <c r="W9" s="23"/>
      <c r="X9" s="10"/>
      <c r="Y9" s="10"/>
      <c r="Z9" s="10"/>
      <c r="AA9" s="10"/>
      <c r="AB9" s="24"/>
      <c r="AC9" s="1"/>
      <c r="AD9" s="25"/>
    </row>
    <row r="10" spans="1:30" ht="14.25">
      <c r="A10" s="12" t="s">
        <v>15</v>
      </c>
      <c r="B10" s="8">
        <v>350</v>
      </c>
      <c r="C10" s="18" t="s">
        <v>8</v>
      </c>
      <c r="D10" s="18"/>
      <c r="E10" s="23"/>
      <c r="F10" s="23"/>
      <c r="G10" s="23"/>
      <c r="H10" s="23"/>
      <c r="I10" s="10"/>
      <c r="J10" s="10"/>
      <c r="K10" s="10"/>
      <c r="L10" s="10"/>
      <c r="M10" s="24"/>
      <c r="N10" s="1"/>
      <c r="O10" s="25"/>
      <c r="P10" s="14" t="s">
        <v>15</v>
      </c>
      <c r="Q10" s="8">
        <v>350</v>
      </c>
      <c r="R10" s="18" t="s">
        <v>8</v>
      </c>
      <c r="S10" s="18"/>
      <c r="T10" s="23"/>
      <c r="U10" s="23"/>
      <c r="V10" s="23"/>
      <c r="W10" s="23"/>
      <c r="X10" s="10"/>
      <c r="Y10" s="10"/>
      <c r="Z10" s="10"/>
      <c r="AA10" s="10"/>
      <c r="AB10" s="24"/>
      <c r="AC10" s="1"/>
      <c r="AD10" s="25"/>
    </row>
    <row r="11" spans="1:30" ht="12.75">
      <c r="A11" s="26" t="s">
        <v>2</v>
      </c>
      <c r="B11" s="27">
        <v>60</v>
      </c>
      <c r="C11" s="18" t="s">
        <v>3</v>
      </c>
      <c r="D11" s="18"/>
      <c r="E11" s="28"/>
      <c r="F11" s="29"/>
      <c r="G11" s="30"/>
      <c r="H11" s="10"/>
      <c r="I11" s="10"/>
      <c r="J11" s="10"/>
      <c r="K11" s="10"/>
      <c r="L11" s="10"/>
      <c r="M11" s="31"/>
      <c r="N11" s="31"/>
      <c r="O11" s="32"/>
      <c r="P11" s="2" t="s">
        <v>2</v>
      </c>
      <c r="Q11" s="27">
        <v>60</v>
      </c>
      <c r="R11" s="18" t="s">
        <v>3</v>
      </c>
      <c r="S11" s="18"/>
      <c r="T11" s="28"/>
      <c r="U11" s="29"/>
      <c r="V11" s="30"/>
      <c r="W11" s="10"/>
      <c r="X11" s="10"/>
      <c r="Y11" s="10"/>
      <c r="Z11" s="10"/>
      <c r="AA11" s="10"/>
      <c r="AB11" s="31"/>
      <c r="AC11" s="31"/>
      <c r="AD11" s="32"/>
    </row>
    <row r="12" spans="1:30" ht="12.75">
      <c r="A12" s="26" t="s">
        <v>31</v>
      </c>
      <c r="B12" s="27">
        <v>28</v>
      </c>
      <c r="C12" s="18" t="s">
        <v>3</v>
      </c>
      <c r="D12" s="18"/>
      <c r="E12" s="21"/>
      <c r="F12" s="33"/>
      <c r="G12" s="33"/>
      <c r="H12" s="34"/>
      <c r="I12" s="10"/>
      <c r="J12" s="10"/>
      <c r="K12" s="10"/>
      <c r="L12" s="10"/>
      <c r="M12" s="20"/>
      <c r="N12" s="20"/>
      <c r="O12" s="35"/>
      <c r="P12" s="2" t="s">
        <v>31</v>
      </c>
      <c r="Q12" s="27">
        <v>30</v>
      </c>
      <c r="R12" s="18" t="s">
        <v>3</v>
      </c>
      <c r="S12" s="18"/>
      <c r="T12" s="21"/>
      <c r="U12" s="33"/>
      <c r="V12" s="33"/>
      <c r="W12" s="34"/>
      <c r="X12" s="10"/>
      <c r="Y12" s="10"/>
      <c r="Z12" s="10"/>
      <c r="AA12" s="10"/>
      <c r="AB12" s="20"/>
      <c r="AC12" s="20"/>
      <c r="AD12" s="35"/>
    </row>
    <row r="13" spans="1:30" ht="12.75">
      <c r="A13" s="26" t="s">
        <v>16</v>
      </c>
      <c r="B13" s="36">
        <v>3</v>
      </c>
      <c r="C13" s="18" t="s">
        <v>3</v>
      </c>
      <c r="D13" s="18"/>
      <c r="E13" s="21"/>
      <c r="F13" s="33"/>
      <c r="G13" s="33"/>
      <c r="H13" s="34"/>
      <c r="I13" s="10"/>
      <c r="J13" s="10"/>
      <c r="K13" s="10"/>
      <c r="L13" s="10"/>
      <c r="M13" s="37"/>
      <c r="N13" s="37"/>
      <c r="O13" s="38"/>
      <c r="P13" s="2" t="s">
        <v>16</v>
      </c>
      <c r="Q13" s="36">
        <v>3</v>
      </c>
      <c r="R13" s="18" t="s">
        <v>3</v>
      </c>
      <c r="S13" s="18"/>
      <c r="T13" s="21"/>
      <c r="U13" s="33"/>
      <c r="V13" s="33"/>
      <c r="W13" s="34"/>
      <c r="X13" s="10"/>
      <c r="Y13" s="10"/>
      <c r="Z13" s="10"/>
      <c r="AA13" s="10"/>
      <c r="AB13" s="37"/>
      <c r="AC13" s="37"/>
      <c r="AD13" s="38"/>
    </row>
    <row r="14" spans="1:30" ht="12.75">
      <c r="A14" s="26" t="s">
        <v>1</v>
      </c>
      <c r="B14" s="39">
        <f>B12-B13</f>
        <v>25</v>
      </c>
      <c r="C14" s="18" t="s">
        <v>3</v>
      </c>
      <c r="D14" s="18"/>
      <c r="E14" s="21"/>
      <c r="F14" s="33"/>
      <c r="G14" s="72"/>
      <c r="H14" s="34"/>
      <c r="I14" s="10"/>
      <c r="J14" s="10"/>
      <c r="K14" s="10"/>
      <c r="L14" s="10"/>
      <c r="M14" s="37"/>
      <c r="N14" s="37"/>
      <c r="O14" s="38"/>
      <c r="P14" s="2" t="s">
        <v>1</v>
      </c>
      <c r="Q14" s="40">
        <f>Q12-Q13</f>
        <v>27</v>
      </c>
      <c r="R14" s="18" t="s">
        <v>3</v>
      </c>
      <c r="S14" s="18"/>
      <c r="T14" s="21"/>
      <c r="U14" s="33"/>
      <c r="V14" s="33"/>
      <c r="W14" s="34"/>
      <c r="X14" s="10"/>
      <c r="Y14" s="10"/>
      <c r="Z14" s="10"/>
      <c r="AA14" s="10"/>
      <c r="AB14" s="37"/>
      <c r="AC14" s="37"/>
      <c r="AD14" s="38"/>
    </row>
    <row r="15" spans="1:30" ht="12.75">
      <c r="A15" s="26" t="s">
        <v>34</v>
      </c>
      <c r="B15" s="36">
        <v>3</v>
      </c>
      <c r="C15" s="18" t="s">
        <v>3</v>
      </c>
      <c r="D15" s="18"/>
      <c r="E15" s="21"/>
      <c r="F15" s="33"/>
      <c r="G15" s="33"/>
      <c r="H15" s="34"/>
      <c r="I15" s="10"/>
      <c r="J15" s="10"/>
      <c r="K15" s="10"/>
      <c r="L15" s="10"/>
      <c r="M15" s="37"/>
      <c r="N15" s="37"/>
      <c r="O15" s="38"/>
      <c r="P15" s="2" t="s">
        <v>34</v>
      </c>
      <c r="Q15" s="36">
        <v>3</v>
      </c>
      <c r="R15" s="18" t="s">
        <v>3</v>
      </c>
      <c r="S15" s="18"/>
      <c r="T15" s="21"/>
      <c r="U15" s="33"/>
      <c r="V15" s="33"/>
      <c r="W15" s="34"/>
      <c r="X15" s="10"/>
      <c r="Y15" s="10"/>
      <c r="Z15" s="10"/>
      <c r="AA15" s="10"/>
      <c r="AB15" s="37"/>
      <c r="AC15" s="37"/>
      <c r="AD15" s="38"/>
    </row>
    <row r="16" spans="1:30" ht="12.75">
      <c r="A16" s="26"/>
      <c r="B16" s="41"/>
      <c r="C16" s="18"/>
      <c r="D16" s="18"/>
      <c r="E16" s="21"/>
      <c r="F16" s="33"/>
      <c r="G16" s="33"/>
      <c r="H16" s="34"/>
      <c r="I16" s="10"/>
      <c r="J16" s="10"/>
      <c r="K16" s="10"/>
      <c r="L16" s="10"/>
      <c r="M16" s="37"/>
      <c r="N16" s="37"/>
      <c r="O16" s="38"/>
      <c r="P16" s="2"/>
      <c r="Q16" s="41"/>
      <c r="R16" s="18"/>
      <c r="S16" s="18"/>
      <c r="T16" s="21"/>
      <c r="U16" s="33"/>
      <c r="V16" s="33"/>
      <c r="W16" s="34"/>
      <c r="X16" s="10"/>
      <c r="Y16" s="10"/>
      <c r="Z16" s="10"/>
      <c r="AA16" s="10"/>
      <c r="AB16" s="37"/>
      <c r="AC16" s="37"/>
      <c r="AD16" s="38"/>
    </row>
    <row r="17" spans="1:30" ht="14.25">
      <c r="A17" s="26" t="s">
        <v>35</v>
      </c>
      <c r="B17" s="27">
        <f>B11</f>
        <v>60</v>
      </c>
      <c r="C17" s="18" t="s">
        <v>3</v>
      </c>
      <c r="D17" s="18"/>
      <c r="E17" s="21"/>
      <c r="F17" s="33"/>
      <c r="G17" s="33"/>
      <c r="H17" s="34"/>
      <c r="I17" s="10"/>
      <c r="J17" s="10"/>
      <c r="K17" s="10"/>
      <c r="L17" s="10"/>
      <c r="M17" s="37"/>
      <c r="N17" s="37"/>
      <c r="O17" s="38"/>
      <c r="P17" s="2" t="s">
        <v>35</v>
      </c>
      <c r="Q17" s="27">
        <f>Q11</f>
        <v>60</v>
      </c>
      <c r="R17" s="18" t="s">
        <v>3</v>
      </c>
      <c r="S17" s="18"/>
      <c r="T17" s="21"/>
      <c r="U17" s="33"/>
      <c r="V17" s="33"/>
      <c r="W17" s="34"/>
      <c r="X17" s="10"/>
      <c r="Y17" s="10"/>
      <c r="Z17" s="10"/>
      <c r="AA17" s="10"/>
      <c r="AB17" s="37"/>
      <c r="AC17" s="37"/>
      <c r="AD17" s="38"/>
    </row>
    <row r="18" spans="1:30" ht="12.75">
      <c r="A18" s="26" t="s">
        <v>30</v>
      </c>
      <c r="B18" s="42">
        <v>0.6</v>
      </c>
      <c r="C18" s="18" t="s">
        <v>3</v>
      </c>
      <c r="D18" s="18"/>
      <c r="E18" s="21"/>
      <c r="F18" s="33"/>
      <c r="G18" s="33"/>
      <c r="H18" s="34"/>
      <c r="I18" s="10"/>
      <c r="J18" s="10"/>
      <c r="K18" s="10"/>
      <c r="L18" s="10"/>
      <c r="M18" s="37"/>
      <c r="N18" s="37"/>
      <c r="O18" s="38"/>
      <c r="P18" s="2" t="s">
        <v>30</v>
      </c>
      <c r="Q18" s="42">
        <v>1</v>
      </c>
      <c r="R18" s="18" t="s">
        <v>3</v>
      </c>
      <c r="S18" s="18"/>
      <c r="T18" s="21"/>
      <c r="U18" s="33"/>
      <c r="V18" s="33"/>
      <c r="W18" s="34"/>
      <c r="X18" s="10"/>
      <c r="Y18" s="10"/>
      <c r="Z18" s="10"/>
      <c r="AA18" s="10"/>
      <c r="AB18" s="37"/>
      <c r="AC18" s="37"/>
      <c r="AD18" s="38"/>
    </row>
    <row r="19" spans="1:30" ht="12.75">
      <c r="A19" s="26"/>
      <c r="B19" s="41"/>
      <c r="C19" s="18"/>
      <c r="D19" s="18"/>
      <c r="E19" s="21"/>
      <c r="F19" s="33"/>
      <c r="G19" s="33"/>
      <c r="H19" s="34"/>
      <c r="I19" s="10"/>
      <c r="J19" s="10"/>
      <c r="K19" s="10"/>
      <c r="L19" s="10"/>
      <c r="M19" s="37"/>
      <c r="N19" s="37"/>
      <c r="O19" s="38"/>
      <c r="P19" s="2"/>
      <c r="Q19" s="41"/>
      <c r="R19" s="18"/>
      <c r="S19" s="18"/>
      <c r="T19" s="21"/>
      <c r="U19" s="33"/>
      <c r="V19" s="33"/>
      <c r="W19" s="34"/>
      <c r="X19" s="10"/>
      <c r="Y19" s="10"/>
      <c r="Z19" s="10"/>
      <c r="AA19" s="10"/>
      <c r="AB19" s="37"/>
      <c r="AC19" s="37"/>
      <c r="AD19" s="38"/>
    </row>
    <row r="20" spans="1:30" ht="14.25">
      <c r="A20" s="26" t="s">
        <v>28</v>
      </c>
      <c r="B20" s="43">
        <f>B17*B18</f>
        <v>36</v>
      </c>
      <c r="C20" s="18" t="s">
        <v>13</v>
      </c>
      <c r="D20" s="2" t="s">
        <v>36</v>
      </c>
      <c r="E20" s="44">
        <f>(B8*100)/(0.9*B14*E29)</f>
        <v>25.641025641025642</v>
      </c>
      <c r="F20" s="70" t="s">
        <v>37</v>
      </c>
      <c r="G20" s="70"/>
      <c r="H20" s="46"/>
      <c r="I20" s="1"/>
      <c r="J20" s="47"/>
      <c r="K20" s="1"/>
      <c r="L20" s="1"/>
      <c r="M20" s="10"/>
      <c r="N20" s="10"/>
      <c r="O20" s="11"/>
      <c r="P20" s="2" t="s">
        <v>28</v>
      </c>
      <c r="Q20" s="43">
        <f>Q17*Q18</f>
        <v>60</v>
      </c>
      <c r="R20" s="18" t="s">
        <v>13</v>
      </c>
      <c r="S20" s="2" t="s">
        <v>36</v>
      </c>
      <c r="T20" s="44">
        <f>(Q8*100)/(0.9*Q14*T29)</f>
        <v>27.51028806584362</v>
      </c>
      <c r="U20" s="70" t="s">
        <v>37</v>
      </c>
      <c r="V20" s="70"/>
      <c r="W20" s="46"/>
      <c r="X20" s="1"/>
      <c r="Y20" s="47"/>
      <c r="Z20" s="1"/>
      <c r="AA20" s="1"/>
      <c r="AB20" s="10"/>
      <c r="AC20" s="10"/>
      <c r="AD20" s="11"/>
    </row>
    <row r="21" spans="1:30" ht="14.25">
      <c r="A21" s="26" t="s">
        <v>9</v>
      </c>
      <c r="B21" s="43">
        <f>G21*G21*PI()/4*E21/100+K21*K21*PI()/4*I21/100+O21*O21*PI()/4*M21/100</f>
        <v>3.141592653589793</v>
      </c>
      <c r="C21" s="45" t="s">
        <v>13</v>
      </c>
      <c r="D21" s="18"/>
      <c r="E21" s="48">
        <v>0</v>
      </c>
      <c r="F21" s="47" t="s">
        <v>12</v>
      </c>
      <c r="G21" s="1">
        <v>12</v>
      </c>
      <c r="H21" s="46" t="s">
        <v>19</v>
      </c>
      <c r="I21" s="1">
        <v>0</v>
      </c>
      <c r="J21" s="47" t="s">
        <v>12</v>
      </c>
      <c r="K21" s="1">
        <v>24</v>
      </c>
      <c r="L21" s="46" t="s">
        <v>19</v>
      </c>
      <c r="M21" s="1">
        <v>1</v>
      </c>
      <c r="N21" s="47" t="s">
        <v>12</v>
      </c>
      <c r="O21" s="49">
        <v>20</v>
      </c>
      <c r="P21" s="2" t="s">
        <v>9</v>
      </c>
      <c r="Q21" s="43">
        <f>V21*V21*PI()/4*T21/100+Z21*Z21*PI()/4*X21/100+AD21*AD21*PI()/4*AB21/100</f>
        <v>26.546457922833753</v>
      </c>
      <c r="R21" s="45" t="s">
        <v>13</v>
      </c>
      <c r="S21" s="18"/>
      <c r="T21" s="48">
        <v>5</v>
      </c>
      <c r="U21" s="47" t="s">
        <v>12</v>
      </c>
      <c r="V21" s="1">
        <v>26</v>
      </c>
      <c r="W21" s="46" t="s">
        <v>19</v>
      </c>
      <c r="X21" s="1">
        <v>0</v>
      </c>
      <c r="Y21" s="47" t="s">
        <v>12</v>
      </c>
      <c r="Z21" s="1">
        <v>24</v>
      </c>
      <c r="AA21" s="46" t="s">
        <v>19</v>
      </c>
      <c r="AB21" s="1">
        <v>0</v>
      </c>
      <c r="AC21" s="47" t="s">
        <v>12</v>
      </c>
      <c r="AD21" s="49">
        <v>20</v>
      </c>
    </row>
    <row r="22" spans="1:30" ht="14.25">
      <c r="A22" s="26" t="s">
        <v>10</v>
      </c>
      <c r="B22" s="43">
        <f>G22*G22*PI()/4*E22/100+K22*K22*PI()/4*I22/100+O22*O22*PI()/4*M22/100</f>
        <v>15.707963267948967</v>
      </c>
      <c r="C22" s="18" t="s">
        <v>13</v>
      </c>
      <c r="D22" s="18"/>
      <c r="E22" s="48">
        <v>5</v>
      </c>
      <c r="F22" s="47" t="s">
        <v>12</v>
      </c>
      <c r="G22" s="1">
        <v>20</v>
      </c>
      <c r="H22" s="46" t="s">
        <v>19</v>
      </c>
      <c r="I22" s="1">
        <v>0</v>
      </c>
      <c r="J22" s="47" t="s">
        <v>12</v>
      </c>
      <c r="K22" s="1">
        <v>0</v>
      </c>
      <c r="L22" s="46" t="s">
        <v>19</v>
      </c>
      <c r="M22" s="1">
        <v>0</v>
      </c>
      <c r="N22" s="47" t="s">
        <v>12</v>
      </c>
      <c r="O22" s="49">
        <v>20</v>
      </c>
      <c r="P22" s="2" t="s">
        <v>10</v>
      </c>
      <c r="Q22" s="43">
        <f>V22*V22*PI()/4*T22/100+Z22*Z22*PI()/4*X22/100+AD22*AD22*PI()/4*AB22/100</f>
        <v>3.141592653589793</v>
      </c>
      <c r="R22" s="18" t="s">
        <v>13</v>
      </c>
      <c r="S22" s="18"/>
      <c r="T22" s="48">
        <v>1</v>
      </c>
      <c r="U22" s="47" t="s">
        <v>12</v>
      </c>
      <c r="V22" s="1">
        <v>20</v>
      </c>
      <c r="W22" s="46" t="s">
        <v>19</v>
      </c>
      <c r="X22" s="1">
        <v>0</v>
      </c>
      <c r="Y22" s="47" t="s">
        <v>12</v>
      </c>
      <c r="Z22" s="1">
        <v>0</v>
      </c>
      <c r="AA22" s="46" t="s">
        <v>19</v>
      </c>
      <c r="AB22" s="1">
        <v>0</v>
      </c>
      <c r="AC22" s="47" t="s">
        <v>12</v>
      </c>
      <c r="AD22" s="49">
        <v>20</v>
      </c>
    </row>
    <row r="23" spans="1:30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</row>
    <row r="24" spans="1:30" ht="12.75">
      <c r="A24" s="26" t="s">
        <v>20</v>
      </c>
      <c r="B24" s="50">
        <f>B14/(SQRT(B8*100/B11))</f>
        <v>0.15811388300841894</v>
      </c>
      <c r="C24" s="18" t="s">
        <v>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2" t="s">
        <v>20</v>
      </c>
      <c r="Q24" s="50">
        <f>Q14/(SQRT(Q8*100/Q11))</f>
        <v>0.1586360945867133</v>
      </c>
      <c r="R24" s="18" t="s">
        <v>3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</row>
    <row r="25" spans="1:30" s="3" customFormat="1" ht="12.75">
      <c r="A25" s="26" t="s">
        <v>4</v>
      </c>
      <c r="B25" s="19">
        <f>(15*(B22+B21+B20)/B11)*(-1+SQRT(1+((2*B11/15)*(((B22*B15)+(B21*B14)+(B20*(B12+(B18/2))))/((B22+B21+B20)^2)))))</f>
        <v>13.860450275324384</v>
      </c>
      <c r="C25" s="18" t="s">
        <v>3</v>
      </c>
      <c r="D25" s="18"/>
      <c r="E25" s="21"/>
      <c r="F25" s="33"/>
      <c r="G25" s="33"/>
      <c r="H25" s="34"/>
      <c r="I25" s="10"/>
      <c r="J25" s="10"/>
      <c r="K25" s="10"/>
      <c r="L25" s="10"/>
      <c r="M25" s="10"/>
      <c r="N25" s="10"/>
      <c r="O25" s="11"/>
      <c r="P25" s="2" t="s">
        <v>4</v>
      </c>
      <c r="Q25" s="19">
        <f>(15*(Q22+Q21+Q20)/Q11)*(-1+SQRT(1+((2*Q11/15)*(((Q22*Q15)+(Q21*Q14)-(Q20*(Q18/2)))/((Q22+Q21+Q20)^2)))))</f>
        <v>6.747084392845474</v>
      </c>
      <c r="R25" s="18" t="s">
        <v>3</v>
      </c>
      <c r="S25" s="18"/>
      <c r="T25" s="21"/>
      <c r="U25" s="33"/>
      <c r="V25" s="33"/>
      <c r="W25" s="34"/>
      <c r="X25" s="10"/>
      <c r="Y25" s="10"/>
      <c r="Z25" s="10"/>
      <c r="AA25" s="10"/>
      <c r="AB25" s="10"/>
      <c r="AC25" s="10"/>
      <c r="AD25" s="11"/>
    </row>
    <row r="26" spans="1:30" s="3" customFormat="1" ht="14.25">
      <c r="A26" s="26" t="s">
        <v>5</v>
      </c>
      <c r="B26" s="5">
        <f>(B11*(B25^3)/3)+(15*B22*((B25-B15)^2))+(15*B21*((B14-B25)^2))+(15*B20*((B12+(B18/2)-B25)^2))</f>
        <v>199484.27222923219</v>
      </c>
      <c r="C26" s="18" t="s">
        <v>14</v>
      </c>
      <c r="D26" s="18"/>
      <c r="E26" s="33"/>
      <c r="F26" s="33"/>
      <c r="G26" s="33"/>
      <c r="H26" s="34"/>
      <c r="I26" s="10"/>
      <c r="J26" s="10"/>
      <c r="K26" s="10"/>
      <c r="L26" s="10"/>
      <c r="M26" s="10"/>
      <c r="N26" s="10"/>
      <c r="O26" s="11"/>
      <c r="P26" s="2" t="s">
        <v>5</v>
      </c>
      <c r="Q26" s="5">
        <f>(Q11*(Q25^3)/3)+(15*Q22*((Q25-Q15)^2))+(15*Q21*((Q14-Q25)^2))+(15*Q20*(Q25+(Q18/2))^2)</f>
        <v>217405.45585202266</v>
      </c>
      <c r="R26" s="18" t="s">
        <v>14</v>
      </c>
      <c r="S26" s="18"/>
      <c r="T26" s="33"/>
      <c r="U26" s="33"/>
      <c r="V26" s="33"/>
      <c r="W26" s="34"/>
      <c r="X26" s="10"/>
      <c r="Y26" s="10"/>
      <c r="Z26" s="10"/>
      <c r="AA26" s="10"/>
      <c r="AB26" s="10"/>
      <c r="AC26" s="10"/>
      <c r="AD26" s="11"/>
    </row>
    <row r="27" spans="1:30" s="3" customFormat="1" ht="14.25">
      <c r="A27" s="51" t="s">
        <v>6</v>
      </c>
      <c r="B27" s="7">
        <f>(B8*100)*B25/B26</f>
        <v>104.22212829438259</v>
      </c>
      <c r="C27" s="18" t="s">
        <v>8</v>
      </c>
      <c r="D27" s="52" t="s">
        <v>27</v>
      </c>
      <c r="E27" s="7">
        <f>60+((B10-150)/4)</f>
        <v>110</v>
      </c>
      <c r="F27" s="70" t="s">
        <v>8</v>
      </c>
      <c r="G27" s="70"/>
      <c r="H27" s="50"/>
      <c r="I27" s="10"/>
      <c r="J27" s="10"/>
      <c r="K27" s="10"/>
      <c r="L27" s="10"/>
      <c r="M27" s="10"/>
      <c r="N27" s="10"/>
      <c r="O27" s="11"/>
      <c r="P27" s="6" t="s">
        <v>6</v>
      </c>
      <c r="Q27" s="7">
        <f>(Q8*100)*Q25/Q26</f>
        <v>53.94118255793355</v>
      </c>
      <c r="R27" s="18" t="s">
        <v>8</v>
      </c>
      <c r="S27" s="52" t="s">
        <v>27</v>
      </c>
      <c r="T27" s="7">
        <f>60+((Q10-150)/4)</f>
        <v>110</v>
      </c>
      <c r="U27" s="70" t="s">
        <v>8</v>
      </c>
      <c r="V27" s="70"/>
      <c r="W27" s="50"/>
      <c r="X27" s="10"/>
      <c r="Y27" s="10"/>
      <c r="Z27" s="10"/>
      <c r="AA27" s="10"/>
      <c r="AB27" s="10"/>
      <c r="AC27" s="10"/>
      <c r="AD27" s="11"/>
    </row>
    <row r="28" spans="1:30" s="3" customFormat="1" ht="14.25">
      <c r="A28" s="51" t="s">
        <v>11</v>
      </c>
      <c r="B28" s="8">
        <f>15*(B8*100)*(B25-B15)/B26</f>
        <v>1224.9593838355263</v>
      </c>
      <c r="C28" s="18" t="s">
        <v>8</v>
      </c>
      <c r="D28" s="52" t="s">
        <v>27</v>
      </c>
      <c r="E28" s="8">
        <v>2600</v>
      </c>
      <c r="F28" s="70" t="s">
        <v>8</v>
      </c>
      <c r="G28" s="70"/>
      <c r="H28" s="34"/>
      <c r="I28" s="10"/>
      <c r="J28" s="10"/>
      <c r="K28" s="10"/>
      <c r="L28" s="10"/>
      <c r="M28" s="10"/>
      <c r="N28" s="10"/>
      <c r="O28" s="11"/>
      <c r="P28" s="6" t="s">
        <v>11</v>
      </c>
      <c r="Q28" s="8">
        <f>15*(Q8*100)*(Q25-Q15)/Q26</f>
        <v>449.3544578502438</v>
      </c>
      <c r="R28" s="18" t="s">
        <v>8</v>
      </c>
      <c r="S28" s="52" t="s">
        <v>27</v>
      </c>
      <c r="T28" s="8">
        <v>2600</v>
      </c>
      <c r="U28" s="70" t="s">
        <v>8</v>
      </c>
      <c r="V28" s="70"/>
      <c r="W28" s="34"/>
      <c r="X28" s="10"/>
      <c r="Y28" s="10"/>
      <c r="Z28" s="10"/>
      <c r="AA28" s="10"/>
      <c r="AB28" s="10"/>
      <c r="AC28" s="10"/>
      <c r="AD28" s="11"/>
    </row>
    <row r="29" spans="1:30" s="3" customFormat="1" ht="14.25">
      <c r="A29" s="51" t="s">
        <v>7</v>
      </c>
      <c r="B29" s="8">
        <f>15*(B8*100)*(B14-B25)/B26</f>
        <v>1256.4392470860312</v>
      </c>
      <c r="C29" s="18" t="s">
        <v>8</v>
      </c>
      <c r="D29" s="52" t="s">
        <v>27</v>
      </c>
      <c r="E29" s="8">
        <v>2600</v>
      </c>
      <c r="F29" s="70" t="s">
        <v>8</v>
      </c>
      <c r="G29" s="70"/>
      <c r="H29" s="34"/>
      <c r="I29" s="10"/>
      <c r="J29" s="10"/>
      <c r="K29" s="10"/>
      <c r="L29" s="10"/>
      <c r="M29" s="10"/>
      <c r="N29" s="10"/>
      <c r="O29" s="11"/>
      <c r="P29" s="6" t="s">
        <v>7</v>
      </c>
      <c r="Q29" s="8">
        <f>15*(Q8*100)*(Q14-Q25)/Q26</f>
        <v>2428.751786299832</v>
      </c>
      <c r="R29" s="18" t="s">
        <v>8</v>
      </c>
      <c r="S29" s="52" t="s">
        <v>27</v>
      </c>
      <c r="T29" s="8">
        <v>2600</v>
      </c>
      <c r="U29" s="70" t="s">
        <v>8</v>
      </c>
      <c r="V29" s="70"/>
      <c r="W29" s="34"/>
      <c r="X29" s="10"/>
      <c r="Y29" s="10"/>
      <c r="Z29" s="10"/>
      <c r="AA29" s="10"/>
      <c r="AB29" s="10"/>
      <c r="AC29" s="10"/>
      <c r="AD29" s="11"/>
    </row>
    <row r="30" spans="1:30" s="3" customFormat="1" ht="14.25">
      <c r="A30" s="51" t="s">
        <v>29</v>
      </c>
      <c r="B30" s="8">
        <f>15*(B8*100)*(B12+(B18/2)-B25)/B26</f>
        <v>1628.6490417242646</v>
      </c>
      <c r="C30" s="18" t="s">
        <v>8</v>
      </c>
      <c r="D30" s="52" t="s">
        <v>27</v>
      </c>
      <c r="E30" s="8">
        <v>2400</v>
      </c>
      <c r="F30" s="70" t="s">
        <v>8</v>
      </c>
      <c r="G30" s="70"/>
      <c r="H30" s="34"/>
      <c r="I30" s="10"/>
      <c r="J30" s="10"/>
      <c r="K30" s="10"/>
      <c r="L30" s="10"/>
      <c r="M30" s="10"/>
      <c r="N30" s="10"/>
      <c r="O30" s="11"/>
      <c r="P30" s="6" t="s">
        <v>29</v>
      </c>
      <c r="Q30" s="8">
        <f>15*(Q8*100)*(Q25+(Q18/2))/Q26</f>
        <v>869.07828512213</v>
      </c>
      <c r="R30" s="18" t="s">
        <v>8</v>
      </c>
      <c r="S30" s="52" t="s">
        <v>27</v>
      </c>
      <c r="T30" s="8">
        <v>2400</v>
      </c>
      <c r="U30" s="70" t="s">
        <v>8</v>
      </c>
      <c r="V30" s="70"/>
      <c r="W30" s="34"/>
      <c r="X30" s="10"/>
      <c r="Y30" s="10"/>
      <c r="Z30" s="10"/>
      <c r="AA30" s="10"/>
      <c r="AB30" s="10"/>
      <c r="AC30" s="10"/>
      <c r="AD30" s="11"/>
    </row>
    <row r="31" spans="1:30" s="3" customFormat="1" ht="12.75">
      <c r="A31" s="51"/>
      <c r="B31" s="8"/>
      <c r="C31" s="18"/>
      <c r="D31" s="18"/>
      <c r="E31" s="33"/>
      <c r="F31" s="33"/>
      <c r="G31" s="33"/>
      <c r="H31" s="34"/>
      <c r="I31" s="10"/>
      <c r="J31" s="10"/>
      <c r="K31" s="10"/>
      <c r="L31" s="10"/>
      <c r="M31" s="10"/>
      <c r="N31" s="10"/>
      <c r="O31" s="11"/>
      <c r="P31" s="6"/>
      <c r="Q31" s="8"/>
      <c r="R31" s="18"/>
      <c r="S31" s="18"/>
      <c r="T31" s="33"/>
      <c r="U31" s="33"/>
      <c r="V31" s="33"/>
      <c r="W31" s="34"/>
      <c r="X31" s="10"/>
      <c r="Y31" s="10"/>
      <c r="Z31" s="10"/>
      <c r="AA31" s="10"/>
      <c r="AB31" s="10"/>
      <c r="AC31" s="10"/>
      <c r="AD31" s="11"/>
    </row>
    <row r="32" spans="1:30" s="3" customFormat="1" ht="12.75">
      <c r="A32" s="12" t="s">
        <v>18</v>
      </c>
      <c r="B32" s="53">
        <v>13762</v>
      </c>
      <c r="C32" s="18" t="s">
        <v>0</v>
      </c>
      <c r="D32" s="18"/>
      <c r="E32" s="33"/>
      <c r="F32" s="33"/>
      <c r="G32" s="33"/>
      <c r="H32" s="34"/>
      <c r="I32" s="10"/>
      <c r="J32" s="10"/>
      <c r="K32" s="10"/>
      <c r="L32" s="10"/>
      <c r="M32" s="10"/>
      <c r="N32" s="10"/>
      <c r="O32" s="11"/>
      <c r="P32" s="14" t="s">
        <v>18</v>
      </c>
      <c r="Q32" s="53">
        <v>20196</v>
      </c>
      <c r="R32" s="18" t="s">
        <v>0</v>
      </c>
      <c r="S32" s="18"/>
      <c r="T32" s="33"/>
      <c r="U32" s="33"/>
      <c r="V32" s="33"/>
      <c r="W32" s="34"/>
      <c r="X32" s="10"/>
      <c r="Y32" s="10"/>
      <c r="Z32" s="10"/>
      <c r="AA32" s="10"/>
      <c r="AB32" s="10"/>
      <c r="AC32" s="10"/>
      <c r="AD32" s="11"/>
    </row>
    <row r="33" spans="1:30" s="3" customFormat="1" ht="15" thickBot="1">
      <c r="A33" s="54" t="s">
        <v>38</v>
      </c>
      <c r="B33" s="55">
        <f>B32/0.9/B11/B14</f>
        <v>10.194074074074074</v>
      </c>
      <c r="C33" s="56" t="s">
        <v>8</v>
      </c>
      <c r="D33" s="57" t="s">
        <v>27</v>
      </c>
      <c r="E33" s="58">
        <v>19.71</v>
      </c>
      <c r="F33" s="71" t="s">
        <v>8</v>
      </c>
      <c r="G33" s="71"/>
      <c r="H33" s="59"/>
      <c r="I33" s="60"/>
      <c r="J33" s="60"/>
      <c r="K33" s="60"/>
      <c r="L33" s="60"/>
      <c r="M33" s="60"/>
      <c r="N33" s="60"/>
      <c r="O33" s="61"/>
      <c r="P33" s="62" t="s">
        <v>38</v>
      </c>
      <c r="Q33" s="55">
        <f>Q32/0.9/Q11/Q14</f>
        <v>13.851851851851851</v>
      </c>
      <c r="R33" s="56" t="s">
        <v>8</v>
      </c>
      <c r="S33" s="57" t="s">
        <v>27</v>
      </c>
      <c r="T33" s="58">
        <v>19.71</v>
      </c>
      <c r="U33" s="71" t="s">
        <v>8</v>
      </c>
      <c r="V33" s="71"/>
      <c r="W33" s="59"/>
      <c r="X33" s="60"/>
      <c r="Y33" s="60"/>
      <c r="Z33" s="60"/>
      <c r="AA33" s="60"/>
      <c r="AB33" s="60"/>
      <c r="AC33" s="60"/>
      <c r="AD33" s="61"/>
    </row>
  </sheetData>
  <sheetProtection/>
  <mergeCells count="15">
    <mergeCell ref="F33:G33"/>
    <mergeCell ref="U33:V33"/>
    <mergeCell ref="F29:G29"/>
    <mergeCell ref="U29:V29"/>
    <mergeCell ref="F30:G30"/>
    <mergeCell ref="U30:V30"/>
    <mergeCell ref="A1:AD1"/>
    <mergeCell ref="A2:O2"/>
    <mergeCell ref="P2:AD2"/>
    <mergeCell ref="F28:G28"/>
    <mergeCell ref="U28:V28"/>
    <mergeCell ref="F20:G20"/>
    <mergeCell ref="U20:V20"/>
    <mergeCell ref="F27:G27"/>
    <mergeCell ref="U27:V2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Ingegnere Civile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Benedetti</dc:creator>
  <cp:keywords/>
  <dc:description/>
  <cp:lastModifiedBy>Utente Windows</cp:lastModifiedBy>
  <cp:lastPrinted>2007-03-07T08:32:24Z</cp:lastPrinted>
  <dcterms:created xsi:type="dcterms:W3CDTF">2000-04-20T18:30:50Z</dcterms:created>
  <dcterms:modified xsi:type="dcterms:W3CDTF">2009-04-14T20:38:10Z</dcterms:modified>
  <cp:category/>
  <cp:version/>
  <cp:contentType/>
  <cp:contentStatus/>
</cp:coreProperties>
</file>